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844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<sst xmlns="http://schemas.openxmlformats.org/spreadsheetml/2006/main" count="59" uniqueCount="35">
  <si>
    <t>Harmon Rocket II</t>
  </si>
  <si>
    <t>Weight and Balance</t>
  </si>
  <si>
    <t>Case 1</t>
  </si>
  <si>
    <t>(full fuel, pilot, 2 big pax)</t>
  </si>
  <si>
    <t>Case 2</t>
  </si>
  <si>
    <t>(full fuel, pilot, no pax)</t>
  </si>
  <si>
    <t>Case 3</t>
  </si>
  <si>
    <t>(typical)</t>
  </si>
  <si>
    <t>Case 4</t>
  </si>
  <si>
    <t>(first flight)</t>
  </si>
  <si>
    <t>weight</t>
  </si>
  <si>
    <t>arm</t>
  </si>
  <si>
    <t>moment</t>
  </si>
  <si>
    <t>empty</t>
  </si>
  <si>
    <t>engine oil</t>
  </si>
  <si>
    <t xml:space="preserve">unusable fuel </t>
  </si>
  <si>
    <t>fuel (usable mains - 42 gal max)</t>
  </si>
  <si>
    <t>pilot</t>
  </si>
  <si>
    <t>rear seat pax</t>
  </si>
  <si>
    <t>baggage</t>
  </si>
  <si>
    <t>useful load</t>
  </si>
  <si>
    <t>gross weight @ takeoff</t>
  </si>
  <si>
    <t>weight/bal at landing -no gas</t>
  </si>
  <si>
    <t>C.G. (limits aft of datum)</t>
  </si>
  <si>
    <t>fwd =</t>
  </si>
  <si>
    <t>aft =</t>
  </si>
  <si>
    <t>(datum is 80 inches in front of wing L/E)</t>
  </si>
  <si>
    <t>Empty C.G. Calculation</t>
  </si>
  <si>
    <t>right wheel weight</t>
  </si>
  <si>
    <t>left wheel weight</t>
  </si>
  <si>
    <t>tail wheel weight</t>
  </si>
  <si>
    <t>fuel weight</t>
  </si>
  <si>
    <t>empty weight</t>
  </si>
  <si>
    <t>(Vince Frazier HRII)</t>
  </si>
  <si>
    <r>
      <t>basic operating weight -</t>
    </r>
    <r>
      <rPr>
        <b/>
        <sz val="10"/>
        <rFont val="Arial"/>
        <family val="2"/>
      </rPr>
      <t xml:space="preserve"> (BOW)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</si>
</sst>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75" zoomScaleNormal="75" workbookViewId="0" topLeftCell="A25">
      <selection activeCell="B22" sqref="B22"/>
    </sheetView>
  </sheetViews>
  <sheetFormatPr defaultColWidth="9.140625" defaultRowHeight="12.75"/>
  <cols>
    <col min="1" max="1" width="26.8515625" style="3" customWidth="1"/>
    <col min="2" max="2" width="11.28125" style="1" customWidth="1"/>
    <col min="3" max="3" width="10.57421875" style="2" customWidth="1"/>
    <col min="4" max="4" width="10.57421875" style="1" customWidth="1"/>
    <col min="5" max="5" width="5.57421875" style="1" customWidth="1"/>
    <col min="6" max="6" width="11.8515625" style="1" customWidth="1"/>
    <col min="7" max="7" width="10.57421875" style="1" customWidth="1"/>
    <col min="8" max="8" width="12.8515625" style="2" customWidth="1"/>
    <col min="9" max="9" width="13.421875" style="2" customWidth="1"/>
    <col min="10" max="10" width="5.57421875" style="3" customWidth="1"/>
    <col min="11" max="11" width="11.8515625" style="3" customWidth="1"/>
    <col min="12" max="12" width="8.8515625" style="3" customWidth="1"/>
    <col min="13" max="13" width="12.00390625" style="3" customWidth="1"/>
    <col min="14" max="14" width="5.7109375" style="3" customWidth="1"/>
    <col min="15" max="16" width="8.8515625" style="3" customWidth="1"/>
    <col min="17" max="17" width="11.421875" style="3" customWidth="1"/>
    <col min="18" max="16384" width="8.8515625" style="3" customWidth="1"/>
  </cols>
  <sheetData>
    <row r="1" spans="1:8" ht="15">
      <c r="A1" s="5" t="s">
        <v>0</v>
      </c>
      <c r="B1" s="6" t="s">
        <v>33</v>
      </c>
      <c r="C1" s="7"/>
      <c r="D1" s="6"/>
      <c r="E1" s="6"/>
      <c r="F1" s="6"/>
      <c r="G1" s="6"/>
      <c r="H1" s="7"/>
    </row>
    <row r="2" spans="1:8" ht="15">
      <c r="A2" s="8" t="s">
        <v>23</v>
      </c>
      <c r="B2" s="9" t="s">
        <v>24</v>
      </c>
      <c r="C2" s="5">
        <v>86.7</v>
      </c>
      <c r="D2" s="9" t="s">
        <v>25</v>
      </c>
      <c r="E2" s="9"/>
      <c r="F2" s="10">
        <v>97.4</v>
      </c>
      <c r="G2" s="6"/>
      <c r="H2" s="7"/>
    </row>
    <row r="3" spans="1:8" ht="15">
      <c r="A3" s="11"/>
      <c r="B3" s="6"/>
      <c r="C3" s="7"/>
      <c r="D3" s="6"/>
      <c r="E3" s="6"/>
      <c r="F3" s="6"/>
      <c r="G3" s="6"/>
      <c r="H3" s="7"/>
    </row>
    <row r="4" spans="1:8" ht="15">
      <c r="A4" s="11"/>
      <c r="B4" s="6" t="s">
        <v>26</v>
      </c>
      <c r="C4" s="7"/>
      <c r="D4" s="6"/>
      <c r="E4" s="6"/>
      <c r="F4" s="6"/>
      <c r="G4" s="6"/>
      <c r="H4" s="7"/>
    </row>
    <row r="5" spans="1:8" ht="15">
      <c r="A5" s="8" t="s">
        <v>27</v>
      </c>
      <c r="B5" s="12" t="s">
        <v>10</v>
      </c>
      <c r="C5" s="13" t="s">
        <v>11</v>
      </c>
      <c r="D5" s="12" t="s">
        <v>12</v>
      </c>
      <c r="E5" s="12"/>
      <c r="F5" s="6"/>
      <c r="G5" s="6"/>
      <c r="H5" s="7"/>
    </row>
    <row r="6" spans="1:8" ht="15">
      <c r="A6" s="11" t="s">
        <v>28</v>
      </c>
      <c r="B6" s="6">
        <v>577</v>
      </c>
      <c r="C6" s="7">
        <v>77.25</v>
      </c>
      <c r="D6" s="6">
        <f>B6*C6</f>
        <v>44573.25</v>
      </c>
      <c r="E6" s="6"/>
      <c r="F6" s="6"/>
      <c r="G6" s="6"/>
      <c r="H6" s="7"/>
    </row>
    <row r="7" spans="1:8" ht="15">
      <c r="A7" s="11" t="s">
        <v>29</v>
      </c>
      <c r="B7" s="6">
        <v>596.4</v>
      </c>
      <c r="C7" s="7">
        <v>78</v>
      </c>
      <c r="D7" s="6">
        <f>B7*C7</f>
        <v>46519.2</v>
      </c>
      <c r="E7" s="6"/>
      <c r="F7" s="6"/>
      <c r="G7" s="6"/>
      <c r="H7" s="7"/>
    </row>
    <row r="8" spans="1:8" ht="15">
      <c r="A8" s="11" t="s">
        <v>30</v>
      </c>
      <c r="B8" s="6">
        <v>52.9</v>
      </c>
      <c r="C8" s="7">
        <v>259</v>
      </c>
      <c r="D8" s="6">
        <f>B8*C8</f>
        <v>13701.1</v>
      </c>
      <c r="E8" s="6"/>
      <c r="F8" s="6"/>
      <c r="G8" s="6"/>
      <c r="H8" s="7"/>
    </row>
    <row r="9" spans="1:8" ht="15">
      <c r="A9" s="11" t="s">
        <v>31</v>
      </c>
      <c r="B9" s="6">
        <v>0</v>
      </c>
      <c r="C9" s="7">
        <v>86.5</v>
      </c>
      <c r="D9" s="6">
        <f>B9*C9</f>
        <v>0</v>
      </c>
      <c r="E9" s="6"/>
      <c r="F9" s="6"/>
      <c r="G9" s="6"/>
      <c r="H9" s="7"/>
    </row>
    <row r="10" spans="1:8" ht="15">
      <c r="A10" s="11"/>
      <c r="B10" s="6"/>
      <c r="C10" s="7"/>
      <c r="D10" s="6"/>
      <c r="E10" s="6"/>
      <c r="F10" s="6"/>
      <c r="G10" s="6"/>
      <c r="H10" s="7"/>
    </row>
    <row r="11" spans="1:8" ht="15">
      <c r="A11" s="11" t="s">
        <v>32</v>
      </c>
      <c r="B11" s="6">
        <f>SUM(B6:B8)</f>
        <v>1226.3000000000002</v>
      </c>
      <c r="C11" s="7">
        <f>D11/B11</f>
        <v>85.45506809100546</v>
      </c>
      <c r="D11" s="6">
        <f>SUM(D6:D10)</f>
        <v>104793.55</v>
      </c>
      <c r="E11" s="6"/>
      <c r="F11" s="6"/>
      <c r="G11" s="6"/>
      <c r="H11" s="7"/>
    </row>
    <row r="12" spans="1:8" ht="15">
      <c r="A12" s="11"/>
      <c r="B12" s="6"/>
      <c r="C12" s="7"/>
      <c r="D12" s="6"/>
      <c r="E12" s="6"/>
      <c r="F12" s="6"/>
      <c r="G12" s="6"/>
      <c r="H12" s="7"/>
    </row>
    <row r="13" spans="1:9" ht="15">
      <c r="A13" s="8" t="s">
        <v>1</v>
      </c>
      <c r="B13" s="14" t="s">
        <v>2</v>
      </c>
      <c r="C13" s="7" t="s">
        <v>9</v>
      </c>
      <c r="D13" s="6"/>
      <c r="E13" s="6"/>
      <c r="F13" s="10" t="s">
        <v>4</v>
      </c>
      <c r="G13" s="7" t="s">
        <v>3</v>
      </c>
      <c r="H13" s="6"/>
      <c r="I13" s="3"/>
    </row>
    <row r="14" spans="1:9" ht="15">
      <c r="A14" s="11"/>
      <c r="B14" s="12" t="s">
        <v>10</v>
      </c>
      <c r="C14" s="13" t="s">
        <v>11</v>
      </c>
      <c r="D14" s="12" t="s">
        <v>12</v>
      </c>
      <c r="E14" s="12"/>
      <c r="F14" s="12" t="s">
        <v>10</v>
      </c>
      <c r="G14" s="13" t="s">
        <v>11</v>
      </c>
      <c r="H14" s="12" t="s">
        <v>12</v>
      </c>
      <c r="I14" s="3"/>
    </row>
    <row r="15" spans="1:9" ht="15">
      <c r="A15" s="11" t="s">
        <v>13</v>
      </c>
      <c r="B15" s="6">
        <f>B11</f>
        <v>1226.3000000000002</v>
      </c>
      <c r="C15" s="7">
        <f>C11</f>
        <v>85.45506809100546</v>
      </c>
      <c r="D15" s="6">
        <f>B15*C15</f>
        <v>104793.55</v>
      </c>
      <c r="E15" s="6"/>
      <c r="F15" s="6">
        <f>B11</f>
        <v>1226.3000000000002</v>
      </c>
      <c r="G15" s="7">
        <f>C11</f>
        <v>85.45506809100546</v>
      </c>
      <c r="H15" s="6">
        <f>F15*G15</f>
        <v>104793.55</v>
      </c>
      <c r="I15" s="3"/>
    </row>
    <row r="16" spans="1:9" ht="15">
      <c r="A16" s="11" t="s">
        <v>14</v>
      </c>
      <c r="B16" s="6">
        <v>0</v>
      </c>
      <c r="C16" s="7">
        <v>60</v>
      </c>
      <c r="D16" s="6">
        <f>C16*B16</f>
        <v>0</v>
      </c>
      <c r="E16" s="6"/>
      <c r="F16" s="6">
        <v>0</v>
      </c>
      <c r="G16" s="7">
        <v>60</v>
      </c>
      <c r="H16" s="6">
        <f>F16*G16</f>
        <v>0</v>
      </c>
      <c r="I16" s="3"/>
    </row>
    <row r="17" spans="1:9" ht="15">
      <c r="A17" s="11" t="s">
        <v>15</v>
      </c>
      <c r="B17" s="6">
        <v>1</v>
      </c>
      <c r="C17" s="7">
        <v>86.5</v>
      </c>
      <c r="D17" s="6">
        <f>C17*B17</f>
        <v>86.5</v>
      </c>
      <c r="E17" s="6"/>
      <c r="F17" s="6">
        <v>0</v>
      </c>
      <c r="G17" s="7">
        <v>86.5</v>
      </c>
      <c r="H17" s="6">
        <f>F17*G17</f>
        <v>0</v>
      </c>
      <c r="I17" s="3"/>
    </row>
    <row r="18" spans="1:9" ht="15">
      <c r="A18" s="11" t="s">
        <v>34</v>
      </c>
      <c r="B18" s="14">
        <f>SUM(B15:B17)</f>
        <v>1227.3000000000002</v>
      </c>
      <c r="C18" s="7">
        <f>D18/B18</f>
        <v>85.45591949808522</v>
      </c>
      <c r="D18" s="6">
        <f>SUM(D15:D17)</f>
        <v>104880.05</v>
      </c>
      <c r="E18" s="6"/>
      <c r="F18" s="14">
        <f>SUM(F15:F17)</f>
        <v>1226.3000000000002</v>
      </c>
      <c r="G18" s="7">
        <f>H18/F18</f>
        <v>85.45506809100546</v>
      </c>
      <c r="H18" s="6">
        <f>SUM(H15:H17)</f>
        <v>104793.55</v>
      </c>
      <c r="I18" s="3"/>
    </row>
    <row r="19" spans="1:9" ht="15">
      <c r="A19" s="11"/>
      <c r="B19" s="6"/>
      <c r="C19" s="7"/>
      <c r="D19" s="6"/>
      <c r="E19" s="6"/>
      <c r="F19" s="6"/>
      <c r="G19" s="7"/>
      <c r="H19" s="6"/>
      <c r="I19" s="3"/>
    </row>
    <row r="20" spans="1:9" ht="15">
      <c r="A20" s="11" t="s">
        <v>16</v>
      </c>
      <c r="B20" s="6">
        <v>150</v>
      </c>
      <c r="C20" s="7">
        <v>86.5</v>
      </c>
      <c r="D20" s="6">
        <f>C20*B20</f>
        <v>12975</v>
      </c>
      <c r="E20" s="6"/>
      <c r="F20" s="6">
        <v>252</v>
      </c>
      <c r="G20" s="7">
        <v>86.5</v>
      </c>
      <c r="H20" s="6">
        <f>G20*F20</f>
        <v>21798</v>
      </c>
      <c r="I20" s="3"/>
    </row>
    <row r="21" spans="1:9" ht="15">
      <c r="A21" s="11" t="s">
        <v>17</v>
      </c>
      <c r="B21" s="6">
        <v>200</v>
      </c>
      <c r="C21" s="7">
        <v>105</v>
      </c>
      <c r="D21" s="6">
        <f>C21*B21</f>
        <v>21000</v>
      </c>
      <c r="E21" s="6"/>
      <c r="F21" s="6">
        <v>200</v>
      </c>
      <c r="G21" s="7">
        <v>105</v>
      </c>
      <c r="H21" s="6">
        <f>G21*F21</f>
        <v>21000</v>
      </c>
      <c r="I21" s="3"/>
    </row>
    <row r="22" spans="1:9" ht="15">
      <c r="A22" s="11" t="s">
        <v>18</v>
      </c>
      <c r="B22" s="6">
        <v>0</v>
      </c>
      <c r="C22" s="7">
        <v>136</v>
      </c>
      <c r="D22" s="6">
        <f>C22*B22</f>
        <v>0</v>
      </c>
      <c r="E22" s="6"/>
      <c r="F22" s="6">
        <v>200</v>
      </c>
      <c r="G22" s="7">
        <v>136</v>
      </c>
      <c r="H22" s="6">
        <f>G22*F22</f>
        <v>27200</v>
      </c>
      <c r="I22" s="3"/>
    </row>
    <row r="23" spans="1:9" ht="15">
      <c r="A23" s="11" t="s">
        <v>19</v>
      </c>
      <c r="B23" s="6">
        <v>0</v>
      </c>
      <c r="C23" s="7">
        <v>164</v>
      </c>
      <c r="D23" s="6">
        <f>C23*B23</f>
        <v>0</v>
      </c>
      <c r="E23" s="6"/>
      <c r="F23" s="6">
        <v>25</v>
      </c>
      <c r="G23" s="7">
        <v>164</v>
      </c>
      <c r="H23" s="6">
        <f>G23*F23</f>
        <v>4100</v>
      </c>
      <c r="I23" s="3"/>
    </row>
    <row r="24" spans="1:9" ht="15">
      <c r="A24" s="11" t="s">
        <v>20</v>
      </c>
      <c r="B24" s="6">
        <f>SUM(B20:B23)</f>
        <v>350</v>
      </c>
      <c r="C24" s="7">
        <f>D24/B24</f>
        <v>97.07142857142857</v>
      </c>
      <c r="D24" s="6">
        <f>SUM(D20:D23)</f>
        <v>33975</v>
      </c>
      <c r="E24" s="6"/>
      <c r="F24" s="6">
        <f>SUM(F20:F23)</f>
        <v>677</v>
      </c>
      <c r="G24" s="7">
        <f>H24/F24</f>
        <v>109.45051698670606</v>
      </c>
      <c r="H24" s="6">
        <f>SUM(H20:H23)</f>
        <v>74098</v>
      </c>
      <c r="I24" s="3"/>
    </row>
    <row r="25" spans="1:9" ht="15">
      <c r="A25" s="11"/>
      <c r="B25" s="6"/>
      <c r="C25" s="7"/>
      <c r="D25" s="6"/>
      <c r="E25" s="6"/>
      <c r="F25" s="6"/>
      <c r="G25" s="7"/>
      <c r="H25" s="6"/>
      <c r="I25" s="3"/>
    </row>
    <row r="26" spans="1:9" ht="15">
      <c r="A26" s="11" t="s">
        <v>21</v>
      </c>
      <c r="B26" s="14">
        <f>B18+B24</f>
        <v>1577.3000000000002</v>
      </c>
      <c r="C26" s="7">
        <f>D26/B26</f>
        <v>88.03337982628541</v>
      </c>
      <c r="D26" s="6">
        <f>D18+D24</f>
        <v>138855.05</v>
      </c>
      <c r="E26" s="6"/>
      <c r="F26" s="14">
        <f>F18+F24</f>
        <v>1903.3000000000002</v>
      </c>
      <c r="G26" s="7">
        <f>H26/F26</f>
        <v>93.99020122944358</v>
      </c>
      <c r="H26" s="6">
        <f>H24+H18</f>
        <v>178891.55</v>
      </c>
      <c r="I26" s="3"/>
    </row>
    <row r="27" spans="1:9" ht="15">
      <c r="A27" s="11" t="s">
        <v>22</v>
      </c>
      <c r="B27" s="14">
        <f>B26-B20</f>
        <v>1427.3000000000002</v>
      </c>
      <c r="C27" s="7">
        <f>D27/B27</f>
        <v>88.1945281300357</v>
      </c>
      <c r="D27" s="6">
        <f>D26-D20</f>
        <v>125880.04999999999</v>
      </c>
      <c r="E27" s="6"/>
      <c r="F27" s="14">
        <f>F26-F20</f>
        <v>1651.3000000000002</v>
      </c>
      <c r="G27" s="7">
        <f>H27/F27</f>
        <v>95.13325864470416</v>
      </c>
      <c r="H27" s="6">
        <f>H26-H20</f>
        <v>157093.55</v>
      </c>
      <c r="I27" s="3"/>
    </row>
    <row r="28" spans="1:9" ht="15">
      <c r="A28" s="11"/>
      <c r="B28" s="14"/>
      <c r="C28" s="7"/>
      <c r="D28" s="6"/>
      <c r="E28" s="6"/>
      <c r="F28" s="14"/>
      <c r="G28" s="7"/>
      <c r="H28" s="6"/>
      <c r="I28" s="3"/>
    </row>
    <row r="29" spans="1:9" ht="15">
      <c r="A29" s="11"/>
      <c r="B29" s="14"/>
      <c r="C29" s="7"/>
      <c r="D29" s="6"/>
      <c r="E29" s="6"/>
      <c r="F29" s="14"/>
      <c r="G29" s="7"/>
      <c r="H29" s="6"/>
      <c r="I29" s="3"/>
    </row>
    <row r="30" spans="1:13" ht="15.75">
      <c r="A30" s="11"/>
      <c r="B30" s="14"/>
      <c r="C30" s="7"/>
      <c r="D30" s="6"/>
      <c r="E30" s="6"/>
      <c r="F30" s="6"/>
      <c r="G30" s="14"/>
      <c r="H30" s="7"/>
      <c r="K30" s="4"/>
      <c r="L30" s="2"/>
      <c r="M30" s="1"/>
    </row>
    <row r="31" spans="1:9" ht="15">
      <c r="A31" s="8" t="s">
        <v>1</v>
      </c>
      <c r="B31" s="10" t="s">
        <v>6</v>
      </c>
      <c r="C31" s="7" t="s">
        <v>5</v>
      </c>
      <c r="D31" s="7"/>
      <c r="E31" s="11"/>
      <c r="F31" s="10" t="s">
        <v>8</v>
      </c>
      <c r="G31" s="7" t="s">
        <v>7</v>
      </c>
      <c r="H31" s="6"/>
      <c r="I31" s="3"/>
    </row>
    <row r="32" spans="1:9" ht="15">
      <c r="A32" s="11"/>
      <c r="B32" s="12" t="s">
        <v>10</v>
      </c>
      <c r="C32" s="13" t="s">
        <v>11</v>
      </c>
      <c r="D32" s="13" t="s">
        <v>12</v>
      </c>
      <c r="E32" s="11"/>
      <c r="F32" s="12" t="s">
        <v>10</v>
      </c>
      <c r="G32" s="13" t="s">
        <v>11</v>
      </c>
      <c r="H32" s="12" t="s">
        <v>12</v>
      </c>
      <c r="I32" s="3"/>
    </row>
    <row r="33" spans="1:9" ht="15">
      <c r="A33" s="11" t="s">
        <v>13</v>
      </c>
      <c r="B33" s="6">
        <f>B11</f>
        <v>1226.3000000000002</v>
      </c>
      <c r="C33" s="7">
        <f>C11</f>
        <v>85.45506809100546</v>
      </c>
      <c r="D33" s="7">
        <f>C33*B33</f>
        <v>104793.55</v>
      </c>
      <c r="E33" s="11"/>
      <c r="F33" s="6">
        <f>B11</f>
        <v>1226.3000000000002</v>
      </c>
      <c r="G33" s="7">
        <f>C11</f>
        <v>85.45506809100546</v>
      </c>
      <c r="H33" s="6">
        <f>F33*G33</f>
        <v>104793.55</v>
      </c>
      <c r="I33" s="3"/>
    </row>
    <row r="34" spans="1:9" ht="15">
      <c r="A34" s="11" t="s">
        <v>14</v>
      </c>
      <c r="B34" s="6">
        <v>0</v>
      </c>
      <c r="C34" s="7">
        <v>60</v>
      </c>
      <c r="D34" s="7">
        <f>C34*B34</f>
        <v>0</v>
      </c>
      <c r="E34" s="11"/>
      <c r="F34" s="6">
        <v>0</v>
      </c>
      <c r="G34" s="7">
        <v>60</v>
      </c>
      <c r="H34" s="6">
        <f>G34*F34</f>
        <v>0</v>
      </c>
      <c r="I34" s="3"/>
    </row>
    <row r="35" spans="1:9" ht="15">
      <c r="A35" s="11" t="s">
        <v>15</v>
      </c>
      <c r="B35" s="6">
        <v>1</v>
      </c>
      <c r="C35" s="7">
        <v>86.5</v>
      </c>
      <c r="D35" s="7">
        <f>C35*B35</f>
        <v>86.5</v>
      </c>
      <c r="E35" s="11"/>
      <c r="F35" s="6">
        <v>1</v>
      </c>
      <c r="G35" s="7">
        <v>86.5</v>
      </c>
      <c r="H35" s="6">
        <f>G35*F35</f>
        <v>86.5</v>
      </c>
      <c r="I35" s="3"/>
    </row>
    <row r="36" spans="1:9" ht="15">
      <c r="A36" s="11" t="s">
        <v>34</v>
      </c>
      <c r="B36" s="14">
        <f>SUM(B33:B35)</f>
        <v>1227.3000000000002</v>
      </c>
      <c r="C36" s="7">
        <f>D36/B36</f>
        <v>85.45591949808522</v>
      </c>
      <c r="D36" s="7">
        <f>SUM(D33:D35)</f>
        <v>104880.05</v>
      </c>
      <c r="E36" s="11"/>
      <c r="F36" s="14">
        <f>SUM(F33:F35)</f>
        <v>1227.3000000000002</v>
      </c>
      <c r="G36" s="7">
        <f>H36/F36</f>
        <v>85.45591949808522</v>
      </c>
      <c r="H36" s="6">
        <f>SUM(H33:H35)</f>
        <v>104880.05</v>
      </c>
      <c r="I36" s="3"/>
    </row>
    <row r="37" spans="1:9" ht="15">
      <c r="A37" s="11"/>
      <c r="B37" s="6"/>
      <c r="C37" s="7"/>
      <c r="D37" s="7"/>
      <c r="E37" s="11"/>
      <c r="F37" s="6"/>
      <c r="G37" s="7"/>
      <c r="H37" s="6"/>
      <c r="I37" s="3"/>
    </row>
    <row r="38" spans="1:9" ht="15">
      <c r="A38" s="11" t="s">
        <v>16</v>
      </c>
      <c r="B38" s="6">
        <v>252</v>
      </c>
      <c r="C38" s="7">
        <v>86.5</v>
      </c>
      <c r="D38" s="7">
        <f>C38*B38</f>
        <v>21798</v>
      </c>
      <c r="E38" s="11"/>
      <c r="F38" s="6">
        <v>252</v>
      </c>
      <c r="G38" s="7">
        <v>86.5</v>
      </c>
      <c r="H38" s="6">
        <f>G38*F38</f>
        <v>21798</v>
      </c>
      <c r="I38" s="3"/>
    </row>
    <row r="39" spans="1:9" ht="15">
      <c r="A39" s="11" t="s">
        <v>17</v>
      </c>
      <c r="B39" s="6">
        <v>170</v>
      </c>
      <c r="C39" s="7">
        <v>105</v>
      </c>
      <c r="D39" s="7">
        <f>C39*B39</f>
        <v>17850</v>
      </c>
      <c r="E39" s="11"/>
      <c r="F39" s="6">
        <v>200</v>
      </c>
      <c r="G39" s="7">
        <v>105</v>
      </c>
      <c r="H39" s="6">
        <f>G39*F39</f>
        <v>21000</v>
      </c>
      <c r="I39" s="3"/>
    </row>
    <row r="40" spans="1:9" ht="15">
      <c r="A40" s="11" t="s">
        <v>18</v>
      </c>
      <c r="B40" s="6">
        <v>0</v>
      </c>
      <c r="C40" s="7">
        <v>136</v>
      </c>
      <c r="D40" s="7">
        <f>C40*B40</f>
        <v>0</v>
      </c>
      <c r="E40" s="11"/>
      <c r="F40" s="6">
        <v>150</v>
      </c>
      <c r="G40" s="7">
        <v>136</v>
      </c>
      <c r="H40" s="6">
        <f>G40*F40</f>
        <v>20400</v>
      </c>
      <c r="I40" s="3"/>
    </row>
    <row r="41" spans="1:9" ht="15">
      <c r="A41" s="11" t="s">
        <v>19</v>
      </c>
      <c r="B41" s="6">
        <v>0</v>
      </c>
      <c r="C41" s="7">
        <v>164</v>
      </c>
      <c r="D41" s="7">
        <f>C41*B41</f>
        <v>0</v>
      </c>
      <c r="E41" s="11"/>
      <c r="F41" s="6">
        <v>50</v>
      </c>
      <c r="G41" s="7">
        <v>164</v>
      </c>
      <c r="H41" s="6">
        <f>G41*F41</f>
        <v>8200</v>
      </c>
      <c r="I41" s="3"/>
    </row>
    <row r="42" spans="1:9" ht="15">
      <c r="A42" s="11" t="s">
        <v>20</v>
      </c>
      <c r="B42" s="6">
        <f>SUM(B38:B41)</f>
        <v>422</v>
      </c>
      <c r="C42" s="7">
        <f>D42/B42</f>
        <v>93.95260663507109</v>
      </c>
      <c r="D42" s="7">
        <f>SUM(D38:D41)</f>
        <v>39648</v>
      </c>
      <c r="E42" s="11"/>
      <c r="F42" s="6">
        <f>SUM(F38:F41)</f>
        <v>652</v>
      </c>
      <c r="G42" s="7">
        <f>H42/F42</f>
        <v>109.50613496932516</v>
      </c>
      <c r="H42" s="6">
        <f>SUM(H38:H41)</f>
        <v>71398</v>
      </c>
      <c r="I42" s="3"/>
    </row>
    <row r="43" spans="1:9" ht="15">
      <c r="A43" s="11"/>
      <c r="B43" s="6"/>
      <c r="C43" s="7"/>
      <c r="D43" s="7"/>
      <c r="E43" s="11"/>
      <c r="F43" s="6"/>
      <c r="G43" s="7"/>
      <c r="H43" s="6"/>
      <c r="I43" s="3"/>
    </row>
    <row r="44" spans="1:9" ht="15">
      <c r="A44" s="11" t="s">
        <v>21</v>
      </c>
      <c r="B44" s="14">
        <f>B36+B42</f>
        <v>1649.3000000000002</v>
      </c>
      <c r="C44" s="7">
        <f>D44/B44</f>
        <v>87.62993391135632</v>
      </c>
      <c r="D44" s="7">
        <f>D36+D42</f>
        <v>144528.05</v>
      </c>
      <c r="E44" s="11"/>
      <c r="F44" s="14">
        <f>F36+F42</f>
        <v>1879.3000000000002</v>
      </c>
      <c r="G44" s="7">
        <f>H44/F44</f>
        <v>93.79984568722395</v>
      </c>
      <c r="H44" s="6">
        <f>H36+H42</f>
        <v>176278.05</v>
      </c>
      <c r="I44" s="3"/>
    </row>
    <row r="45" spans="1:8" ht="15">
      <c r="A45" s="11" t="s">
        <v>22</v>
      </c>
      <c r="B45" s="14">
        <f>B44-B38</f>
        <v>1397.3000000000002</v>
      </c>
      <c r="C45" s="7">
        <f>D45/B45</f>
        <v>87.83371502182779</v>
      </c>
      <c r="D45" s="7">
        <f>D44-D38</f>
        <v>122730.04999999999</v>
      </c>
      <c r="E45" s="11"/>
      <c r="F45" s="14">
        <f>F44-F38</f>
        <v>1627.3000000000002</v>
      </c>
      <c r="G45" s="7">
        <f>H45/F45</f>
        <v>94.93028329134147</v>
      </c>
      <c r="H45" s="6">
        <f>H44-H38</f>
        <v>154480.05</v>
      </c>
    </row>
    <row r="46" spans="1:8" ht="15">
      <c r="A46" s="11"/>
      <c r="B46" s="6"/>
      <c r="C46" s="7"/>
      <c r="D46" s="6"/>
      <c r="E46" s="6"/>
      <c r="F46" s="6"/>
      <c r="G46" s="6"/>
      <c r="H46" s="7"/>
    </row>
    <row r="47" spans="1:8" ht="15">
      <c r="A47" s="11"/>
      <c r="B47" s="6"/>
      <c r="C47" s="7"/>
      <c r="D47" s="6"/>
      <c r="E47" s="6"/>
      <c r="F47" s="11"/>
      <c r="G47" s="6"/>
      <c r="H47" s="7"/>
    </row>
    <row r="48" spans="1:8" ht="15">
      <c r="A48" s="11"/>
      <c r="B48" s="6"/>
      <c r="C48" s="7"/>
      <c r="D48" s="6"/>
      <c r="E48" s="6"/>
      <c r="F48" s="11"/>
      <c r="G48" s="6"/>
      <c r="H48" s="7"/>
    </row>
    <row r="49" spans="2:6" ht="15">
      <c r="B49" s="3"/>
      <c r="C49" s="3"/>
      <c r="D49" s="3"/>
      <c r="E49" s="3"/>
      <c r="F49" s="3"/>
    </row>
    <row r="50" spans="2:6" ht="15">
      <c r="B50" s="3"/>
      <c r="C50" s="3"/>
      <c r="D50" s="3"/>
      <c r="E50" s="3"/>
      <c r="F50" s="3"/>
    </row>
    <row r="51" spans="2:6" ht="15">
      <c r="B51" s="3"/>
      <c r="C51" s="3"/>
      <c r="D51" s="3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  <row r="54" spans="2:6" ht="15">
      <c r="B54" s="3"/>
      <c r="C54" s="3"/>
      <c r="D54" s="3"/>
      <c r="E54" s="3"/>
      <c r="F54" s="3"/>
    </row>
    <row r="55" spans="2:6" ht="15">
      <c r="B55" s="3"/>
      <c r="C55" s="3"/>
      <c r="D55" s="3"/>
      <c r="E55" s="3"/>
      <c r="F55" s="3"/>
    </row>
    <row r="56" ht="15">
      <c r="F56" s="3"/>
    </row>
    <row r="57" ht="15">
      <c r="F57" s="3"/>
    </row>
    <row r="58" ht="15">
      <c r="F58" s="3"/>
    </row>
    <row r="59" ht="15">
      <c r="F59" s="3"/>
    </row>
    <row r="60" ht="15">
      <c r="F60" s="3"/>
    </row>
    <row r="61" ht="15">
      <c r="F61" s="3"/>
    </row>
  </sheetData>
  <printOptions/>
  <pageMargins left="0.36" right="0.26" top="0.8" bottom="0.46" header="0.6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Baldwin</dc:creator>
  <cp:keywords/>
  <dc:description/>
  <cp:lastModifiedBy>VFrazier</cp:lastModifiedBy>
  <cp:lastPrinted>2004-10-21T13:46:01Z</cp:lastPrinted>
  <dcterms:created xsi:type="dcterms:W3CDTF">2004-10-20T21:04:56Z</dcterms:created>
  <dcterms:modified xsi:type="dcterms:W3CDTF">2004-10-21T13:51:25Z</dcterms:modified>
  <cp:category/>
  <cp:version/>
  <cp:contentType/>
  <cp:contentStatus/>
</cp:coreProperties>
</file>